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I3" i="1"/>
  <c r="K3" i="1"/>
  <c r="L3" i="1"/>
  <c r="M3" i="1"/>
  <c r="E4" i="1"/>
  <c r="F4" i="1"/>
  <c r="G4" i="1"/>
  <c r="I4" i="1"/>
  <c r="K4" i="1"/>
  <c r="L4" i="1"/>
  <c r="M4" i="1"/>
  <c r="E5" i="1"/>
  <c r="F5" i="1"/>
  <c r="G5" i="1"/>
  <c r="I5" i="1"/>
  <c r="K5" i="1"/>
  <c r="L5" i="1"/>
  <c r="M5" i="1"/>
  <c r="E6" i="1"/>
  <c r="F6" i="1"/>
  <c r="G6" i="1"/>
  <c r="I6" i="1"/>
  <c r="K6" i="1"/>
  <c r="L6" i="1"/>
  <c r="M6" i="1"/>
  <c r="E2" i="1"/>
  <c r="F2" i="1"/>
  <c r="G2" i="1"/>
  <c r="I2" i="1"/>
  <c r="K2" i="1"/>
  <c r="L2" i="1"/>
  <c r="M2" i="1"/>
</calcChain>
</file>

<file path=xl/sharedStrings.xml><?xml version="1.0" encoding="utf-8"?>
<sst xmlns="http://schemas.openxmlformats.org/spreadsheetml/2006/main" count="23" uniqueCount="23">
  <si>
    <t>API</t>
  </si>
  <si>
    <t>CAS#</t>
  </si>
  <si>
    <t>Sofosbuvir</t>
  </si>
  <si>
    <t>Daclatasvir 2HCl</t>
  </si>
  <si>
    <t>Ledipasvir Acetone</t>
  </si>
  <si>
    <t>1441674-54-9</t>
  </si>
  <si>
    <t>1009119-65-6</t>
  </si>
  <si>
    <t>1190307-88-0</t>
  </si>
  <si>
    <t>Dose Free Base (mg)</t>
  </si>
  <si>
    <t>Dose API (mg)</t>
  </si>
  <si>
    <t>MW</t>
  </si>
  <si>
    <t>Other Weight</t>
  </si>
  <si>
    <t>Free Base %</t>
  </si>
  <si>
    <t>Free Base Weight</t>
  </si>
  <si>
    <t>Increase</t>
  </si>
  <si>
    <t>84 Dose Weight (g)</t>
  </si>
  <si>
    <t>84 + 1%</t>
  </si>
  <si>
    <t>Purity %</t>
  </si>
  <si>
    <t>Corrected for purity</t>
  </si>
  <si>
    <t>Simeprevir Sodium</t>
  </si>
  <si>
    <t>1241946-89-3</t>
  </si>
  <si>
    <t>1377049-84-7</t>
  </si>
  <si>
    <t>Velpatasvir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</si>
</sst>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color rgb="FF33333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3" fillId="0" borderId="0" xfId="5" applyFont="1"/>
    <xf numFmtId="0" fontId="6" fillId="0" borderId="0" xfId="0" applyFont="1"/>
    <xf numFmtId="10" fontId="2" fillId="0" borderId="0" xfId="0" applyNumberFormat="1" applyFont="1"/>
    <xf numFmtId="2" fontId="0" fillId="0" borderId="0" xfId="0" applyNumberFormat="1" applyFont="1"/>
    <xf numFmtId="10" fontId="0" fillId="0" borderId="0" xfId="0" applyNumberFormat="1" applyFont="1"/>
    <xf numFmtId="164" fontId="0" fillId="0" borderId="0" xfId="0" applyNumberFormat="1" applyFont="1"/>
    <xf numFmtId="0" fontId="3" fillId="0" borderId="0" xfId="5"/>
    <xf numFmtId="2" fontId="2" fillId="0" borderId="0" xfId="0" applyNumberFormat="1" applyFont="1"/>
    <xf numFmtId="2" fontId="5" fillId="0" borderId="0" xfId="5" applyNumberFormat="1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emblink.com/products/1190307-88-0.htm" TargetMode="External"/><Relationship Id="rId4" Type="http://schemas.openxmlformats.org/officeDocument/2006/relationships/hyperlink" Target="http://chem.sis.nlm.nih.gov/chemidplus/rn/1241946-89-3" TargetMode="External"/><Relationship Id="rId5" Type="http://schemas.openxmlformats.org/officeDocument/2006/relationships/hyperlink" Target="http://chem.sis.nlm.nih.gov/chemidplus/rn/1377049-84-7" TargetMode="External"/><Relationship Id="rId1" Type="http://schemas.openxmlformats.org/officeDocument/2006/relationships/hyperlink" Target="http://www.chemblink.com/products/1441674-54-9.htm" TargetMode="External"/><Relationship Id="rId2" Type="http://schemas.openxmlformats.org/officeDocument/2006/relationships/hyperlink" Target="http://www.chemblink.com/products/1009119-65-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M1" sqref="M1:M1048576"/>
    </sheetView>
  </sheetViews>
  <sheetFormatPr baseColWidth="10" defaultRowHeight="15" x14ac:dyDescent="0"/>
  <cols>
    <col min="1" max="1" width="16.6640625" style="3" customWidth="1"/>
    <col min="2" max="2" width="12.6640625" style="3" customWidth="1"/>
    <col min="3" max="3" width="7.1640625" style="3" customWidth="1"/>
    <col min="4" max="4" width="12.5" style="3" customWidth="1"/>
    <col min="5" max="5" width="15.6640625" style="3" customWidth="1"/>
    <col min="6" max="6" width="11.1640625" style="3" customWidth="1"/>
    <col min="7" max="7" width="8.1640625" style="3" customWidth="1"/>
    <col min="8" max="8" width="18.1640625" style="3" customWidth="1"/>
    <col min="9" max="9" width="13" style="3" bestFit="1" customWidth="1"/>
    <col min="10" max="10" width="13" style="3" customWidth="1"/>
    <col min="11" max="11" width="17.33203125" style="3" customWidth="1"/>
    <col min="12" max="12" width="17" style="3" customWidth="1"/>
    <col min="13" max="13" width="7.6640625" style="3" customWidth="1"/>
    <col min="14" max="16384" width="10.83203125" style="3"/>
  </cols>
  <sheetData>
    <row r="1" spans="1:13" s="2" customFormat="1">
      <c r="A1" s="2" t="s">
        <v>0</v>
      </c>
      <c r="B1" s="2" t="s">
        <v>1</v>
      </c>
      <c r="C1" s="2" t="s">
        <v>10</v>
      </c>
      <c r="D1" s="2" t="s">
        <v>11</v>
      </c>
      <c r="E1" s="2" t="s">
        <v>13</v>
      </c>
      <c r="F1" s="2" t="s">
        <v>12</v>
      </c>
      <c r="G1" s="2" t="s">
        <v>14</v>
      </c>
      <c r="H1" s="2" t="s">
        <v>8</v>
      </c>
      <c r="I1" s="2" t="s">
        <v>9</v>
      </c>
      <c r="J1" s="2" t="s">
        <v>17</v>
      </c>
      <c r="K1" s="2" t="s">
        <v>18</v>
      </c>
      <c r="L1" s="2" t="s">
        <v>15</v>
      </c>
      <c r="M1" s="2" t="s">
        <v>16</v>
      </c>
    </row>
    <row r="2" spans="1:13">
      <c r="A2" s="3" t="s">
        <v>2</v>
      </c>
      <c r="B2" s="4" t="s">
        <v>7</v>
      </c>
      <c r="C2" s="1">
        <v>529.45000000000005</v>
      </c>
      <c r="D2" s="11">
        <v>0</v>
      </c>
      <c r="E2" s="11">
        <f>C2-D2</f>
        <v>529.45000000000005</v>
      </c>
      <c r="F2" s="6">
        <f>E2/C2</f>
        <v>1</v>
      </c>
      <c r="G2" s="6">
        <f>1/F2</f>
        <v>1</v>
      </c>
      <c r="H2" s="3">
        <v>400</v>
      </c>
      <c r="I2" s="9">
        <f>H2*G2</f>
        <v>400</v>
      </c>
      <c r="J2" s="8">
        <v>0.995</v>
      </c>
      <c r="K2" s="7">
        <f>I2/J2</f>
        <v>402.0100502512563</v>
      </c>
      <c r="L2" s="7">
        <f>84*K2/1000</f>
        <v>33.768844221105532</v>
      </c>
      <c r="M2" s="7">
        <f>L2*1.01</f>
        <v>34.106532663316585</v>
      </c>
    </row>
    <row r="3" spans="1:13">
      <c r="A3" s="3" t="s">
        <v>3</v>
      </c>
      <c r="B3" s="4" t="s">
        <v>6</v>
      </c>
      <c r="C3" s="5">
        <v>811.81</v>
      </c>
      <c r="D3" s="12">
        <f>36.46*2</f>
        <v>72.92</v>
      </c>
      <c r="E3" s="11">
        <f t="shared" ref="E3:E6" si="0">C3-D3</f>
        <v>738.89</v>
      </c>
      <c r="F3" s="6">
        <f t="shared" ref="F3:F6" si="1">E3/C3</f>
        <v>0.91017602641012063</v>
      </c>
      <c r="G3" s="6">
        <f t="shared" ref="G3:G6" si="2">1/F3</f>
        <v>1.0986885734006415</v>
      </c>
      <c r="H3" s="3">
        <v>60</v>
      </c>
      <c r="I3" s="9">
        <f t="shared" ref="I3:I6" si="3">H3*G3</f>
        <v>65.921314404038498</v>
      </c>
      <c r="J3" s="8">
        <v>0.995</v>
      </c>
      <c r="K3" s="7">
        <f t="shared" ref="K3:K6" si="4">I3/J3</f>
        <v>66.252577290490947</v>
      </c>
      <c r="L3" s="7">
        <f>84*K3/1000</f>
        <v>5.5652164924012393</v>
      </c>
      <c r="M3" s="7">
        <f t="shared" ref="M3:M6" si="5">L3*1.01</f>
        <v>5.6208686573252518</v>
      </c>
    </row>
    <row r="4" spans="1:13">
      <c r="A4" s="3" t="s">
        <v>4</v>
      </c>
      <c r="B4" s="4" t="s">
        <v>5</v>
      </c>
      <c r="C4" s="5">
        <v>947.08</v>
      </c>
      <c r="D4" s="12">
        <v>58.08</v>
      </c>
      <c r="E4" s="11">
        <f t="shared" si="0"/>
        <v>889</v>
      </c>
      <c r="F4" s="6">
        <f t="shared" si="1"/>
        <v>0.93867466317523329</v>
      </c>
      <c r="G4" s="6">
        <f t="shared" si="2"/>
        <v>1.06533183352081</v>
      </c>
      <c r="H4" s="3">
        <v>90</v>
      </c>
      <c r="I4" s="9">
        <f t="shared" si="3"/>
        <v>95.879865016872898</v>
      </c>
      <c r="J4" s="8">
        <v>0.995</v>
      </c>
      <c r="K4" s="7">
        <f t="shared" si="4"/>
        <v>96.361673383791853</v>
      </c>
      <c r="L4" s="7">
        <f>84*K4/1000</f>
        <v>8.0943805642385165</v>
      </c>
      <c r="M4" s="7">
        <f t="shared" si="5"/>
        <v>8.1753243698809026</v>
      </c>
    </row>
    <row r="5" spans="1:13">
      <c r="A5" s="3" t="s">
        <v>19</v>
      </c>
      <c r="B5" s="10" t="s">
        <v>20</v>
      </c>
      <c r="C5" s="3">
        <v>771.93</v>
      </c>
      <c r="D5" s="7">
        <v>22.99</v>
      </c>
      <c r="E5" s="11">
        <f t="shared" si="0"/>
        <v>748.93999999999994</v>
      </c>
      <c r="F5" s="6">
        <f t="shared" si="1"/>
        <v>0.97021750676874841</v>
      </c>
      <c r="G5" s="6">
        <f t="shared" si="2"/>
        <v>1.0306967180281466</v>
      </c>
      <c r="H5" s="3">
        <v>150</v>
      </c>
      <c r="I5" s="9">
        <f t="shared" si="3"/>
        <v>154.60450770422199</v>
      </c>
      <c r="J5" s="8">
        <v>0.995</v>
      </c>
      <c r="K5" s="7">
        <f t="shared" si="4"/>
        <v>155.38141477811254</v>
      </c>
      <c r="L5" s="7">
        <f>84*K5/1000</f>
        <v>13.052038841361453</v>
      </c>
      <c r="M5" s="7">
        <f t="shared" si="5"/>
        <v>13.182559229775068</v>
      </c>
    </row>
    <row r="6" spans="1:13">
      <c r="A6" s="3" t="s">
        <v>22</v>
      </c>
      <c r="B6" s="10" t="s">
        <v>21</v>
      </c>
      <c r="C6" s="3">
        <v>883.0136</v>
      </c>
      <c r="D6" s="3">
        <v>0</v>
      </c>
      <c r="E6" s="11">
        <f t="shared" si="0"/>
        <v>883.0136</v>
      </c>
      <c r="F6" s="6">
        <f t="shared" si="1"/>
        <v>1</v>
      </c>
      <c r="G6" s="6">
        <f t="shared" si="2"/>
        <v>1</v>
      </c>
      <c r="H6" s="3">
        <v>100</v>
      </c>
      <c r="I6" s="9">
        <f t="shared" si="3"/>
        <v>100</v>
      </c>
      <c r="J6" s="8">
        <v>0.995</v>
      </c>
      <c r="K6" s="7">
        <f t="shared" si="4"/>
        <v>100.50251256281408</v>
      </c>
      <c r="L6" s="7">
        <f>84*K6/1000</f>
        <v>8.4422110552763829</v>
      </c>
      <c r="M6" s="7">
        <f t="shared" si="5"/>
        <v>8.5266331658291463</v>
      </c>
    </row>
  </sheetData>
  <hyperlinks>
    <hyperlink ref="B4" r:id="rId1"/>
    <hyperlink ref="B3" r:id="rId2"/>
    <hyperlink ref="B2" r:id="rId3"/>
    <hyperlink ref="B5" r:id="rId4"/>
    <hyperlink ref="B6" r:id="rId5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GP2U Telehealth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Freeman</dc:creator>
  <cp:lastModifiedBy>James Freeman</cp:lastModifiedBy>
  <dcterms:created xsi:type="dcterms:W3CDTF">2016-01-05T02:24:38Z</dcterms:created>
  <dcterms:modified xsi:type="dcterms:W3CDTF">2016-04-04T15:15:51Z</dcterms:modified>
</cp:coreProperties>
</file>